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4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10" i="1"/>
  <c r="G10" i="1"/>
  <c r="J10" i="1"/>
  <c r="H10" i="1"/>
  <c r="I10" i="1"/>
  <c r="N10" i="1"/>
  <c r="K10" i="1"/>
  <c r="L10" i="1"/>
  <c r="J21" i="1"/>
  <c r="H21" i="1"/>
  <c r="I21" i="1"/>
  <c r="M21" i="1"/>
  <c r="N21" i="1"/>
  <c r="G20" i="1"/>
  <c r="J20" i="1"/>
  <c r="H20" i="1"/>
  <c r="I20" i="1"/>
  <c r="M20" i="1"/>
  <c r="N20" i="1"/>
  <c r="J19" i="1"/>
  <c r="H19" i="1"/>
  <c r="I19" i="1"/>
  <c r="M19" i="1"/>
  <c r="N19" i="1"/>
  <c r="J18" i="1"/>
  <c r="H18" i="1"/>
  <c r="I18" i="1"/>
  <c r="M18" i="1"/>
  <c r="N18" i="1"/>
  <c r="J17" i="1"/>
  <c r="H17" i="1"/>
  <c r="I17" i="1"/>
  <c r="M17" i="1"/>
  <c r="N17" i="1"/>
  <c r="J16" i="1"/>
  <c r="H16" i="1"/>
  <c r="I16" i="1"/>
  <c r="M16" i="1"/>
  <c r="N16" i="1"/>
  <c r="J15" i="1"/>
  <c r="H15" i="1"/>
  <c r="I15" i="1"/>
  <c r="M15" i="1"/>
  <c r="N15" i="1"/>
  <c r="J14" i="1"/>
  <c r="H14" i="1"/>
  <c r="I14" i="1"/>
  <c r="M14" i="1"/>
  <c r="N14" i="1"/>
  <c r="J13" i="1"/>
  <c r="H13" i="1"/>
  <c r="I13" i="1"/>
  <c r="M13" i="1"/>
  <c r="N13" i="1"/>
  <c r="J12" i="1"/>
  <c r="H12" i="1"/>
  <c r="I12" i="1"/>
  <c r="M12" i="1"/>
  <c r="N12" i="1"/>
  <c r="J11" i="1"/>
  <c r="H11" i="1"/>
  <c r="I11" i="1"/>
  <c r="M11" i="1"/>
  <c r="N11" i="1"/>
  <c r="G9" i="1"/>
  <c r="J9" i="1"/>
  <c r="H9" i="1"/>
  <c r="I9" i="1"/>
  <c r="M9" i="1"/>
  <c r="N9" i="1"/>
  <c r="J7" i="1"/>
  <c r="G21" i="1"/>
  <c r="K21" i="1"/>
  <c r="L21" i="1"/>
  <c r="K20" i="1"/>
  <c r="L20" i="1"/>
  <c r="G19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9" i="1"/>
  <c r="L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<sst xmlns="http://schemas.openxmlformats.org/spreadsheetml/2006/main" count="15" uniqueCount="15">
  <si>
    <t>days/yr</t>
  </si>
  <si>
    <t>resistance</t>
  </si>
  <si>
    <t>Infx outside window yr 1</t>
  </si>
  <si>
    <t>Infx outside window yr 2</t>
  </si>
  <si>
    <t>Efficacy</t>
  </si>
  <si>
    <t>Ratio yr 1</t>
  </si>
  <si>
    <t>Ratio yr 2</t>
  </si>
  <si>
    <t>Window</t>
  </si>
  <si>
    <t>p(window)</t>
  </si>
  <si>
    <t>Incidence</t>
  </si>
  <si>
    <t>Acute infx</t>
  </si>
  <si>
    <t>resistance rate</t>
  </si>
  <si>
    <t>emergent infections</t>
  </si>
  <si>
    <t>Infections averted</t>
  </si>
  <si>
    <t>Infx averted/resistance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</si>
</sst>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PrEP</a:t>
            </a:r>
            <a:r>
              <a:rPr lang="en-US" baseline="0"/>
              <a:t> Benefit:Risk by </a:t>
            </a:r>
          </a:p>
          <a:p>
            <a:pPr>
              <a:defRPr/>
            </a:pPr>
            <a:r>
              <a:rPr lang="en-US" baseline="0"/>
              <a:t>HIV Test Sensitivity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strRef>
              <c:f>Sheet1!$L$6:$L$7</c:f>
              <c:strCache>
                <c:ptCount val="1"/>
                <c:pt idx="0">
                  <c:v>Ratio yr 1</c:v>
                </c:pt>
              </c:strCache>
            </c:strRef>
          </c:tx>
          <c:marker>
            <c:symbol val="none"/>
          </c:marker>
          <c:xVal>
            <c:numRef>
              <c:f>Sheet1!$F$9:$F$21</c:f>
              <c:numCache>
                <c:formatCode>0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200.0</c:v>
                </c:pt>
                <c:pt idx="12">
                  <c:v>300.0</c:v>
                </c:pt>
              </c:numCache>
            </c:numRef>
          </c:xVal>
          <c:yVal>
            <c:numRef>
              <c:f>Sheet1!$L$9:$L$21</c:f>
              <c:numCache>
                <c:formatCode>0.0</c:formatCode>
                <c:ptCount val="13"/>
                <c:pt idx="0">
                  <c:v>25.35714285714286</c:v>
                </c:pt>
                <c:pt idx="1">
                  <c:v>16.66666666666667</c:v>
                </c:pt>
                <c:pt idx="2">
                  <c:v>12.32142857142857</c:v>
                </c:pt>
                <c:pt idx="3">
                  <c:v>7.976190476190478</c:v>
                </c:pt>
                <c:pt idx="4">
                  <c:v>5.80357142857143</c:v>
                </c:pt>
                <c:pt idx="5">
                  <c:v>4.5</c:v>
                </c:pt>
                <c:pt idx="6">
                  <c:v>3.630952380952381</c:v>
                </c:pt>
                <c:pt idx="7">
                  <c:v>3.010204081632653</c:v>
                </c:pt>
                <c:pt idx="8">
                  <c:v>2.544642857142858</c:v>
                </c:pt>
                <c:pt idx="9">
                  <c:v>2.182539682539683</c:v>
                </c:pt>
                <c:pt idx="10">
                  <c:v>1.892857142857143</c:v>
                </c:pt>
                <c:pt idx="11">
                  <c:v>0.589285714285714</c:v>
                </c:pt>
                <c:pt idx="12">
                  <c:v>0.154761904761905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552072"/>
        <c:axId val="-2147424232"/>
      </c:scatterChart>
      <c:valAx>
        <c:axId val="-214555207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Test</a:t>
                </a:r>
                <a:r>
                  <a:rPr lang="en-US" sz="1200" baseline="0"/>
                  <a:t> Window Period</a:t>
                </a:r>
                <a:endParaRPr lang="en-US" sz="12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47424232"/>
        <c:crosses val="autoZero"/>
        <c:crossBetween val="midCat"/>
      </c:valAx>
      <c:valAx>
        <c:axId val="-2147424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Ratio of Infections Averted</a:t>
                </a:r>
                <a:r>
                  <a:rPr lang="en-US" sz="1200" baseline="0"/>
                  <a:t> to Resistance Infections Caused</a:t>
                </a:r>
                <a:endParaRPr lang="en-US" sz="1200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45552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22</xdr:row>
      <xdr:rowOff>44450</xdr:rowOff>
    </xdr:from>
    <xdr:to>
      <xdr:col>12</xdr:col>
      <xdr:colOff>228600</xdr:colOff>
      <xdr:row>43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N21"/>
  <sheetViews>
    <sheetView tabSelected="1" topLeftCell="A2" workbookViewId="0">
      <selection activeCell="D29" sqref="D29"/>
    </sheetView>
  </sheetViews>
  <sheetFormatPr baseColWidth="10" defaultRowHeight="15" x14ac:dyDescent="0"/>
  <sheetData>
    <row r="6" spans="6:14" ht="45">
      <c r="G6" s="1" t="s">
        <v>0</v>
      </c>
      <c r="H6" s="1" t="s">
        <v>9</v>
      </c>
      <c r="I6" s="1" t="s">
        <v>11</v>
      </c>
      <c r="J6" s="1" t="s">
        <v>2</v>
      </c>
      <c r="K6" s="1" t="s">
        <v>4</v>
      </c>
      <c r="L6" s="1" t="s">
        <v>5</v>
      </c>
      <c r="M6" s="1" t="s">
        <v>3</v>
      </c>
      <c r="N6" s="1" t="s">
        <v>6</v>
      </c>
    </row>
    <row r="7" spans="6:14">
      <c r="G7">
        <v>365</v>
      </c>
      <c r="H7">
        <v>0.04</v>
      </c>
      <c r="I7">
        <v>0.7</v>
      </c>
      <c r="J7">
        <f>H7</f>
        <v>0.04</v>
      </c>
      <c r="K7">
        <v>0.5</v>
      </c>
      <c r="M7">
        <f>J7</f>
        <v>0.04</v>
      </c>
    </row>
    <row r="8" spans="6:14" ht="45">
      <c r="F8" s="5" t="s">
        <v>7</v>
      </c>
      <c r="G8" s="5" t="s">
        <v>8</v>
      </c>
      <c r="H8" s="5" t="s">
        <v>10</v>
      </c>
      <c r="I8" s="5" t="s">
        <v>1</v>
      </c>
      <c r="J8" s="5" t="s">
        <v>12</v>
      </c>
      <c r="K8" s="5" t="s">
        <v>13</v>
      </c>
      <c r="L8" s="5" t="s">
        <v>14</v>
      </c>
      <c r="M8" s="5"/>
    </row>
    <row r="9" spans="6:14">
      <c r="F9" s="2">
        <v>10</v>
      </c>
      <c r="G9" s="4">
        <f>F9/G$7</f>
        <v>2.7397260273972601E-2</v>
      </c>
      <c r="H9" s="4">
        <f>G9*H$7</f>
        <v>1.095890410958904E-3</v>
      </c>
      <c r="I9" s="4">
        <f>H9*I$7</f>
        <v>7.6712328767123274E-4</v>
      </c>
      <c r="J9" s="4">
        <f>H$7*(1-G9)</f>
        <v>3.89041095890411E-2</v>
      </c>
      <c r="K9" s="4">
        <f>K$7*J9</f>
        <v>1.945205479452055E-2</v>
      </c>
      <c r="L9" s="3">
        <f>K9/I9</f>
        <v>25.357142857142865</v>
      </c>
      <c r="M9">
        <f>M$7</f>
        <v>0.04</v>
      </c>
      <c r="N9" s="3">
        <f>(M9+J9)/I9</f>
        <v>102.85714285714288</v>
      </c>
    </row>
    <row r="10" spans="6:14">
      <c r="F10" s="2">
        <v>15</v>
      </c>
      <c r="G10" s="4">
        <f>F10/G$7</f>
        <v>4.1095890410958902E-2</v>
      </c>
      <c r="H10" s="4">
        <f>G10*H$7</f>
        <v>1.643835616438356E-3</v>
      </c>
      <c r="I10" s="4">
        <f>H10*I$7</f>
        <v>1.1506849315068492E-3</v>
      </c>
      <c r="J10" s="4">
        <f>H$7*(1-G10)</f>
        <v>3.8356164383561646E-2</v>
      </c>
      <c r="K10" s="4">
        <f>K$7*J10</f>
        <v>1.9178082191780823E-2</v>
      </c>
      <c r="L10" s="3">
        <f>K10/I10</f>
        <v>16.666666666666668</v>
      </c>
      <c r="M10">
        <f>M$7</f>
        <v>0.04</v>
      </c>
      <c r="N10" s="3">
        <f>(M10+J10)/I10</f>
        <v>68.095238095238102</v>
      </c>
    </row>
    <row r="11" spans="6:14">
      <c r="F11" s="2">
        <v>20</v>
      </c>
      <c r="G11" s="4">
        <f t="shared" ref="G11:G21" si="0">F11/G$7</f>
        <v>5.4794520547945202E-2</v>
      </c>
      <c r="H11" s="4">
        <f t="shared" ref="H11:I19" si="1">G11*H$7</f>
        <v>2.1917808219178081E-3</v>
      </c>
      <c r="I11" s="4">
        <f t="shared" si="1"/>
        <v>1.5342465753424655E-3</v>
      </c>
      <c r="J11" s="4">
        <f t="shared" ref="J11:J18" si="2">H$7*(1-G11)</f>
        <v>3.7808219178082192E-2</v>
      </c>
      <c r="K11" s="4">
        <f t="shared" ref="K11:K21" si="3">K$7*J11</f>
        <v>1.8904109589041096E-2</v>
      </c>
      <c r="L11" s="3">
        <f t="shared" ref="L11:L18" si="4">K11/I11</f>
        <v>12.321428571428573</v>
      </c>
      <c r="M11">
        <f t="shared" ref="M11:M21" si="5">M$7</f>
        <v>0.04</v>
      </c>
      <c r="N11" s="3">
        <f t="shared" ref="N11:N21" si="6">(M11+J11)/I11</f>
        <v>50.71428571428573</v>
      </c>
    </row>
    <row r="12" spans="6:14">
      <c r="F12" s="2">
        <v>30</v>
      </c>
      <c r="G12" s="4">
        <f t="shared" si="0"/>
        <v>8.2191780821917804E-2</v>
      </c>
      <c r="H12" s="4">
        <f t="shared" si="1"/>
        <v>3.2876712328767121E-3</v>
      </c>
      <c r="I12" s="4">
        <f t="shared" si="1"/>
        <v>2.3013698630136984E-3</v>
      </c>
      <c r="J12" s="4">
        <f t="shared" si="2"/>
        <v>3.6712328767123291E-2</v>
      </c>
      <c r="K12" s="4">
        <f t="shared" si="3"/>
        <v>1.8356164383561645E-2</v>
      </c>
      <c r="L12" s="3">
        <f t="shared" si="4"/>
        <v>7.9761904761904781</v>
      </c>
      <c r="M12">
        <f t="shared" si="5"/>
        <v>0.04</v>
      </c>
      <c r="N12" s="3">
        <f t="shared" si="6"/>
        <v>33.333333333333336</v>
      </c>
    </row>
    <row r="13" spans="6:14">
      <c r="F13" s="2">
        <v>40</v>
      </c>
      <c r="G13" s="4">
        <f t="shared" si="0"/>
        <v>0.1095890410958904</v>
      </c>
      <c r="H13" s="4">
        <f t="shared" si="1"/>
        <v>4.3835616438356161E-3</v>
      </c>
      <c r="I13" s="4">
        <f t="shared" si="1"/>
        <v>3.0684931506849309E-3</v>
      </c>
      <c r="J13" s="4">
        <f t="shared" si="2"/>
        <v>3.5616438356164383E-2</v>
      </c>
      <c r="K13" s="4">
        <f t="shared" si="3"/>
        <v>1.7808219178082191E-2</v>
      </c>
      <c r="L13" s="3">
        <f t="shared" si="4"/>
        <v>5.8035714285714297</v>
      </c>
      <c r="M13">
        <f t="shared" si="5"/>
        <v>0.04</v>
      </c>
      <c r="N13" s="3">
        <f t="shared" si="6"/>
        <v>24.642857142857146</v>
      </c>
    </row>
    <row r="14" spans="6:14">
      <c r="F14" s="2">
        <v>50</v>
      </c>
      <c r="G14" s="4">
        <f t="shared" si="0"/>
        <v>0.13698630136986301</v>
      </c>
      <c r="H14" s="4">
        <f t="shared" si="1"/>
        <v>5.4794520547945206E-3</v>
      </c>
      <c r="I14" s="4">
        <f t="shared" si="1"/>
        <v>3.8356164383561643E-3</v>
      </c>
      <c r="J14" s="4">
        <f t="shared" si="2"/>
        <v>3.4520547945205482E-2</v>
      </c>
      <c r="K14" s="4">
        <f t="shared" si="3"/>
        <v>1.7260273972602741E-2</v>
      </c>
      <c r="L14" s="3">
        <f t="shared" si="4"/>
        <v>4.5</v>
      </c>
      <c r="M14">
        <f t="shared" si="5"/>
        <v>0.04</v>
      </c>
      <c r="N14" s="3">
        <f t="shared" si="6"/>
        <v>19.428571428571431</v>
      </c>
    </row>
    <row r="15" spans="6:14">
      <c r="F15" s="2">
        <v>60</v>
      </c>
      <c r="G15" s="4">
        <f t="shared" si="0"/>
        <v>0.16438356164383561</v>
      </c>
      <c r="H15" s="4">
        <f t="shared" si="1"/>
        <v>6.5753424657534242E-3</v>
      </c>
      <c r="I15" s="4">
        <f t="shared" si="1"/>
        <v>4.6027397260273968E-3</v>
      </c>
      <c r="J15" s="4">
        <f t="shared" si="2"/>
        <v>3.3424657534246574E-2</v>
      </c>
      <c r="K15" s="4">
        <f t="shared" si="3"/>
        <v>1.6712328767123287E-2</v>
      </c>
      <c r="L15" s="3">
        <f t="shared" si="4"/>
        <v>3.6309523809523809</v>
      </c>
      <c r="M15">
        <f t="shared" si="5"/>
        <v>0.04</v>
      </c>
      <c r="N15" s="3">
        <f t="shared" si="6"/>
        <v>15.952380952380953</v>
      </c>
    </row>
    <row r="16" spans="6:14">
      <c r="F16" s="2">
        <v>70</v>
      </c>
      <c r="G16" s="4">
        <f t="shared" si="0"/>
        <v>0.19178082191780821</v>
      </c>
      <c r="H16" s="4">
        <f t="shared" si="1"/>
        <v>7.6712328767123287E-3</v>
      </c>
      <c r="I16" s="4">
        <f t="shared" si="1"/>
        <v>5.3698630136986298E-3</v>
      </c>
      <c r="J16" s="4">
        <f t="shared" si="2"/>
        <v>3.2328767123287673E-2</v>
      </c>
      <c r="K16" s="4">
        <f t="shared" si="3"/>
        <v>1.6164383561643837E-2</v>
      </c>
      <c r="L16" s="3">
        <f t="shared" si="4"/>
        <v>3.0102040816326534</v>
      </c>
      <c r="M16">
        <f t="shared" si="5"/>
        <v>0.04</v>
      </c>
      <c r="N16" s="3">
        <f t="shared" si="6"/>
        <v>13.469387755102042</v>
      </c>
    </row>
    <row r="17" spans="6:14">
      <c r="F17" s="2">
        <v>80</v>
      </c>
      <c r="G17" s="4">
        <f t="shared" si="0"/>
        <v>0.21917808219178081</v>
      </c>
      <c r="H17" s="4">
        <f t="shared" si="1"/>
        <v>8.7671232876712323E-3</v>
      </c>
      <c r="I17" s="4">
        <f t="shared" si="1"/>
        <v>6.1369863013698619E-3</v>
      </c>
      <c r="J17" s="4">
        <f t="shared" si="2"/>
        <v>3.1232876712328769E-2</v>
      </c>
      <c r="K17" s="4">
        <f t="shared" si="3"/>
        <v>1.5616438356164384E-2</v>
      </c>
      <c r="L17" s="3">
        <f t="shared" si="4"/>
        <v>2.5446428571428577</v>
      </c>
      <c r="M17">
        <f t="shared" si="5"/>
        <v>0.04</v>
      </c>
      <c r="N17" s="3">
        <f t="shared" si="6"/>
        <v>11.607142857142859</v>
      </c>
    </row>
    <row r="18" spans="6:14">
      <c r="F18" s="2">
        <v>90</v>
      </c>
      <c r="G18" s="4">
        <f t="shared" si="0"/>
        <v>0.24657534246575341</v>
      </c>
      <c r="H18" s="4">
        <f t="shared" si="1"/>
        <v>9.8630136986301367E-3</v>
      </c>
      <c r="I18" s="4">
        <f t="shared" si="1"/>
        <v>6.9041095890410948E-3</v>
      </c>
      <c r="J18" s="4">
        <f t="shared" si="2"/>
        <v>3.0136986301369864E-2</v>
      </c>
      <c r="K18" s="4">
        <f t="shared" si="3"/>
        <v>1.5068493150684932E-2</v>
      </c>
      <c r="L18" s="3">
        <f t="shared" si="4"/>
        <v>2.1825396825396828</v>
      </c>
      <c r="M18">
        <f t="shared" si="5"/>
        <v>0.04</v>
      </c>
      <c r="N18" s="3">
        <f t="shared" si="6"/>
        <v>10.15873015873016</v>
      </c>
    </row>
    <row r="19" spans="6:14">
      <c r="F19" s="2">
        <v>100</v>
      </c>
      <c r="G19" s="4">
        <f t="shared" si="0"/>
        <v>0.27397260273972601</v>
      </c>
      <c r="H19" s="4">
        <f t="shared" si="1"/>
        <v>1.0958904109589041E-2</v>
      </c>
      <c r="I19" s="4">
        <f t="shared" si="1"/>
        <v>7.6712328767123287E-3</v>
      </c>
      <c r="J19" s="4">
        <f t="shared" ref="J19" si="7">H$7*(1-G19)</f>
        <v>2.904109589041096E-2</v>
      </c>
      <c r="K19" s="4">
        <f t="shared" si="3"/>
        <v>1.452054794520548E-2</v>
      </c>
      <c r="L19" s="3">
        <f t="shared" ref="L19" si="8">K19/I19</f>
        <v>1.892857142857143</v>
      </c>
      <c r="M19">
        <f t="shared" si="5"/>
        <v>0.04</v>
      </c>
      <c r="N19" s="3">
        <f t="shared" si="6"/>
        <v>9</v>
      </c>
    </row>
    <row r="20" spans="6:14">
      <c r="F20" s="2">
        <v>200</v>
      </c>
      <c r="G20" s="4">
        <f t="shared" si="0"/>
        <v>0.54794520547945202</v>
      </c>
      <c r="H20" s="4">
        <f t="shared" ref="H20:I20" si="9">G20*H$7</f>
        <v>2.1917808219178082E-2</v>
      </c>
      <c r="I20" s="4">
        <f t="shared" si="9"/>
        <v>1.5342465753424657E-2</v>
      </c>
      <c r="J20" s="4">
        <f t="shared" ref="J20:J21" si="10">H$7*(1-G20)</f>
        <v>1.8082191780821918E-2</v>
      </c>
      <c r="K20" s="4">
        <f t="shared" si="3"/>
        <v>9.0410958904109592E-3</v>
      </c>
      <c r="L20" s="3">
        <f t="shared" ref="L20:L21" si="11">K20/I20</f>
        <v>0.5892857142857143</v>
      </c>
      <c r="M20">
        <f t="shared" si="5"/>
        <v>0.04</v>
      </c>
      <c r="N20" s="3">
        <f t="shared" si="6"/>
        <v>3.785714285714286</v>
      </c>
    </row>
    <row r="21" spans="6:14">
      <c r="F21" s="2">
        <v>300</v>
      </c>
      <c r="G21" s="4">
        <f t="shared" si="0"/>
        <v>0.82191780821917804</v>
      </c>
      <c r="H21" s="4">
        <f t="shared" ref="H21:I21" si="12">G21*H$7</f>
        <v>3.287671232876712E-2</v>
      </c>
      <c r="I21" s="4">
        <f t="shared" si="12"/>
        <v>2.3013698630136983E-2</v>
      </c>
      <c r="J21" s="4">
        <f t="shared" si="10"/>
        <v>7.123287671232879E-3</v>
      </c>
      <c r="K21" s="4">
        <f t="shared" si="3"/>
        <v>3.5616438356164395E-3</v>
      </c>
      <c r="L21" s="3">
        <f t="shared" si="11"/>
        <v>0.15476190476190482</v>
      </c>
      <c r="M21">
        <f t="shared" si="5"/>
        <v>0.04</v>
      </c>
      <c r="N21" s="3">
        <f t="shared" si="6"/>
        <v>2.0476190476190479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Gladstone Institutes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Grant</dc:creator>
  <cp:lastModifiedBy>Robert Grant</cp:lastModifiedBy>
  <cp:lastPrinted>2016-08-06T16:58:14Z</cp:lastPrinted>
  <dcterms:created xsi:type="dcterms:W3CDTF">2016-08-06T16:25:31Z</dcterms:created>
  <dcterms:modified xsi:type="dcterms:W3CDTF">2016-08-06T18:19:58Z</dcterms:modified>
</cp:coreProperties>
</file>